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( 令和2)年度\"/>
    </mc:Choice>
  </mc:AlternateContent>
  <xr:revisionPtr revIDLastSave="0" documentId="13_ncr:1_{E0F394E8-CF12-4B24-82F7-2E3F64454CA3}" xr6:coauthVersionLast="47" xr6:coauthVersionMax="47" xr10:uidLastSave="{00000000-0000-0000-0000-000000000000}"/>
  <bookViews>
    <workbookView xWindow="780" yWindow="810" windowWidth="21450" windowHeight="14670" xr2:uid="{00000000-000D-0000-FFFF-FFFF00000000}"/>
  </bookViews>
  <sheets>
    <sheet name="貸借・収支比較" sheetId="1" r:id="rId1"/>
  </sheets>
  <calcPr calcId="191029"/>
</workbook>
</file>

<file path=xl/calcChain.xml><?xml version="1.0" encoding="utf-8"?>
<calcChain xmlns="http://schemas.openxmlformats.org/spreadsheetml/2006/main">
  <c r="C126" i="1" l="1"/>
  <c r="C128" i="1" s="1"/>
  <c r="C122" i="1"/>
  <c r="C123" i="1" s="1"/>
  <c r="C117" i="1"/>
  <c r="C113" i="1"/>
  <c r="C111" i="1"/>
  <c r="D72" i="1"/>
  <c r="D26" i="1"/>
  <c r="B29" i="1"/>
  <c r="B17" i="1"/>
  <c r="B67" i="1"/>
  <c r="B122" i="1"/>
  <c r="B117" i="1"/>
  <c r="B111" i="1"/>
  <c r="C73" i="1"/>
  <c r="B73" i="1"/>
  <c r="C71" i="1"/>
  <c r="B71" i="1"/>
  <c r="C67" i="1"/>
  <c r="D65" i="1"/>
  <c r="C62" i="1"/>
  <c r="B62" i="1"/>
  <c r="D7" i="1"/>
  <c r="D8" i="1"/>
  <c r="D9" i="1"/>
  <c r="D10" i="1"/>
  <c r="D11" i="1"/>
  <c r="D12" i="1"/>
  <c r="D13" i="1"/>
  <c r="D14" i="1"/>
  <c r="D15" i="1"/>
  <c r="D16" i="1"/>
  <c r="C17" i="1"/>
  <c r="D21" i="1"/>
  <c r="D22" i="1"/>
  <c r="D23" i="1"/>
  <c r="D24" i="1"/>
  <c r="D25" i="1"/>
  <c r="D27" i="1"/>
  <c r="D28" i="1"/>
  <c r="C29" i="1"/>
  <c r="C114" i="1" l="1"/>
  <c r="C118" i="1"/>
  <c r="C129" i="1"/>
  <c r="C68" i="1"/>
  <c r="D17" i="1"/>
  <c r="D73" i="1"/>
  <c r="B74" i="1"/>
  <c r="C74" i="1"/>
  <c r="D71" i="1"/>
  <c r="D29" i="1"/>
  <c r="B113" i="1"/>
  <c r="B114" i="1" s="1"/>
  <c r="B118" i="1" s="1"/>
  <c r="D112" i="1"/>
  <c r="D113" i="1" s="1"/>
  <c r="C75" i="1" l="1"/>
  <c r="C77" i="1" s="1"/>
  <c r="D74" i="1"/>
  <c r="D78" i="1"/>
  <c r="C79" i="1" l="1"/>
  <c r="C82" i="1" s="1"/>
  <c r="D80" i="1"/>
  <c r="D66" i="1" l="1"/>
  <c r="D81" i="1" l="1"/>
  <c r="D70" i="1"/>
  <c r="D69" i="1"/>
  <c r="D64" i="1"/>
  <c r="D63" i="1"/>
  <c r="D61" i="1"/>
  <c r="D60" i="1"/>
  <c r="D59" i="1"/>
  <c r="D58" i="1"/>
  <c r="D67" i="1" l="1"/>
  <c r="D125" i="1"/>
  <c r="D124" i="1"/>
  <c r="D121" i="1"/>
  <c r="D120" i="1"/>
  <c r="D119" i="1"/>
  <c r="D116" i="1"/>
  <c r="D115" i="1"/>
  <c r="D117" i="1" s="1"/>
  <c r="D109" i="1"/>
  <c r="D110" i="1"/>
  <c r="D108" i="1"/>
  <c r="B126" i="1"/>
  <c r="D126" i="1" l="1"/>
  <c r="D122" i="1"/>
  <c r="D111" i="1"/>
  <c r="D114" i="1" s="1"/>
  <c r="D118" i="1" s="1"/>
  <c r="B68" i="1"/>
  <c r="B75" i="1" s="1"/>
  <c r="B77" i="1" s="1"/>
  <c r="B123" i="1"/>
  <c r="B79" i="1" l="1"/>
  <c r="B82" i="1" s="1"/>
  <c r="D62" i="1"/>
  <c r="D127" i="1" l="1"/>
  <c r="B128" i="1"/>
  <c r="B129" i="1" s="1"/>
  <c r="D77" i="1"/>
  <c r="D79" i="1" s="1"/>
  <c r="D82" i="1" s="1"/>
  <c r="D123" i="1"/>
  <c r="D75" i="1"/>
  <c r="D68" i="1"/>
  <c r="D129" i="1" l="1"/>
  <c r="D128" i="1"/>
</calcChain>
</file>

<file path=xl/sharedStrings.xml><?xml version="1.0" encoding="utf-8"?>
<sst xmlns="http://schemas.openxmlformats.org/spreadsheetml/2006/main" count="97" uniqueCount="86">
  <si>
    <t>学校法人　レムナント学園</t>
    <rPh sb="0" eb="2">
      <t>ガッコウ</t>
    </rPh>
    <rPh sb="2" eb="4">
      <t>ホウジン</t>
    </rPh>
    <rPh sb="10" eb="12">
      <t>ガクエン</t>
    </rPh>
    <phoneticPr fontId="2"/>
  </si>
  <si>
    <t xml:space="preserve">　貸  借  対  照  表  </t>
    <rPh sb="1" eb="2">
      <t>カシ</t>
    </rPh>
    <rPh sb="4" eb="5">
      <t>シャク</t>
    </rPh>
    <rPh sb="7" eb="8">
      <t>タイ</t>
    </rPh>
    <rPh sb="10" eb="11">
      <t>アキラ</t>
    </rPh>
    <rPh sb="13" eb="14">
      <t>オモテ</t>
    </rPh>
    <phoneticPr fontId="2"/>
  </si>
  <si>
    <t>勘　定　科　目</t>
    <rPh sb="0" eb="1">
      <t>カン</t>
    </rPh>
    <rPh sb="2" eb="3">
      <t>サダム</t>
    </rPh>
    <rPh sb="4" eb="5">
      <t>カ</t>
    </rPh>
    <rPh sb="6" eb="7">
      <t>メ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</si>
  <si>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</si>
  <si>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</si>
  <si>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</si>
  <si>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</si>
  <si>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資産の部合計</t>
    <rPh sb="0" eb="2">
      <t>シサン</t>
    </rPh>
    <rPh sb="3" eb="4">
      <t>ブ</t>
    </rPh>
    <rPh sb="4" eb="6">
      <t>ゴウケイ</t>
    </rPh>
    <phoneticPr fontId="2"/>
  </si>
  <si>
    <t>負債の部合計</t>
    <rPh sb="0" eb="2">
      <t>フサイ</t>
    </rPh>
    <rPh sb="3" eb="4">
      <t>ブ</t>
    </rPh>
    <rPh sb="4" eb="6">
      <t>ゴウケイ</t>
    </rPh>
    <phoneticPr fontId="2"/>
  </si>
  <si>
    <t>第1号基本金</t>
    <rPh sb="0" eb="1">
      <t>ダイ</t>
    </rPh>
    <rPh sb="2" eb="3">
      <t>ゴウ</t>
    </rPh>
    <rPh sb="3" eb="5">
      <t>キホン</t>
    </rPh>
    <rPh sb="5" eb="6">
      <t>キン</t>
    </rPh>
    <phoneticPr fontId="2"/>
  </si>
  <si>
    <t>第4号基本金</t>
    <rPh sb="0" eb="1">
      <t>ダイ</t>
    </rPh>
    <rPh sb="2" eb="3">
      <t>ゴウ</t>
    </rPh>
    <rPh sb="3" eb="5">
      <t>キホン</t>
    </rPh>
    <rPh sb="5" eb="6">
      <t>キン</t>
    </rPh>
    <phoneticPr fontId="2"/>
  </si>
  <si>
    <t>基本金の部合計</t>
    <rPh sb="0" eb="2">
      <t>キホン</t>
    </rPh>
    <rPh sb="2" eb="3">
      <t>キン</t>
    </rPh>
    <rPh sb="4" eb="5">
      <t>ブ</t>
    </rPh>
    <rPh sb="5" eb="7">
      <t>ゴウケイ</t>
    </rPh>
    <phoneticPr fontId="2"/>
  </si>
  <si>
    <t>翌年度繰越消費収入超過額</t>
    <rPh sb="0" eb="3">
      <t>ヨクネンド</t>
    </rPh>
    <rPh sb="3" eb="5">
      <t>クリコシ</t>
    </rPh>
    <rPh sb="5" eb="7">
      <t>ショウヒ</t>
    </rPh>
    <rPh sb="7" eb="9">
      <t>シュウニュウ</t>
    </rPh>
    <rPh sb="9" eb="11">
      <t>チョウカ</t>
    </rPh>
    <rPh sb="11" eb="12">
      <t>ガク</t>
    </rPh>
    <phoneticPr fontId="2"/>
  </si>
  <si>
    <t>　資 金 収 支 計 算 書　</t>
    <rPh sb="1" eb="2">
      <t>シ</t>
    </rPh>
    <rPh sb="3" eb="4">
      <t>キン</t>
    </rPh>
    <rPh sb="5" eb="6">
      <t>オサム</t>
    </rPh>
    <rPh sb="7" eb="8">
      <t>シ</t>
    </rPh>
    <rPh sb="9" eb="10">
      <t>ケイ</t>
    </rPh>
    <rPh sb="11" eb="12">
      <t>サン</t>
    </rPh>
    <rPh sb="13" eb="14">
      <t>ショ</t>
    </rPh>
    <phoneticPr fontId="2"/>
  </si>
  <si>
    <t>資金収入調整勘定　　　　　　　　（△）</t>
    <rPh sb="0" eb="2">
      <t>シキン</t>
    </rPh>
    <rPh sb="2" eb="4">
      <t>シュウニュウ</t>
    </rPh>
    <rPh sb="4" eb="6">
      <t>チョウセイ</t>
    </rPh>
    <rPh sb="6" eb="8">
      <t>カンジョウ</t>
    </rPh>
    <phoneticPr fontId="2"/>
  </si>
  <si>
    <t>前年度繰越支払資金</t>
    <rPh sb="0" eb="3">
      <t>ゼンネンド</t>
    </rPh>
    <rPh sb="3" eb="5">
      <t>クリコシ</t>
    </rPh>
    <rPh sb="5" eb="7">
      <t>シハライ</t>
    </rPh>
    <rPh sb="7" eb="9">
      <t>シキン</t>
    </rPh>
    <phoneticPr fontId="2"/>
  </si>
  <si>
    <t>収入の部合計</t>
    <rPh sb="0" eb="2">
      <t>シュウニュウ</t>
    </rPh>
    <rPh sb="3" eb="4">
      <t>ブ</t>
    </rPh>
    <rPh sb="4" eb="6">
      <t>ゴウケイ</t>
    </rPh>
    <phoneticPr fontId="2"/>
  </si>
  <si>
    <t>設備関係支出</t>
    <rPh sb="0" eb="2">
      <t>セツビ</t>
    </rPh>
    <rPh sb="2" eb="4">
      <t>カンケイ</t>
    </rPh>
    <rPh sb="4" eb="6">
      <t>シシュツ</t>
    </rPh>
    <phoneticPr fontId="2"/>
  </si>
  <si>
    <t>その他の支出計</t>
    <rPh sb="2" eb="3">
      <t>タ</t>
    </rPh>
    <rPh sb="4" eb="6">
      <t>シシュツ</t>
    </rPh>
    <rPh sb="6" eb="7">
      <t>ケイ</t>
    </rPh>
    <phoneticPr fontId="2"/>
  </si>
  <si>
    <t>支出の部合計</t>
    <rPh sb="0" eb="2">
      <t>シシュツ</t>
    </rPh>
    <rPh sb="3" eb="4">
      <t>ブ</t>
    </rPh>
    <rPh sb="4" eb="6">
      <t>ゴウケイ</t>
    </rPh>
    <phoneticPr fontId="2"/>
  </si>
  <si>
    <t>学校法人　レムナント学園</t>
  </si>
  <si>
    <t>　事 業 活 動 収 支 計 算 書　</t>
    <rPh sb="1" eb="2">
      <t>コト</t>
    </rPh>
    <rPh sb="3" eb="4">
      <t>ギョウ</t>
    </rPh>
    <rPh sb="5" eb="6">
      <t>カツ</t>
    </rPh>
    <rPh sb="7" eb="8">
      <t>ドウ</t>
    </rPh>
    <phoneticPr fontId="2"/>
  </si>
  <si>
    <t>勘　定　科　目</t>
  </si>
  <si>
    <t>教育活動収入計</t>
    <rPh sb="0" eb="2">
      <t>キョウイク</t>
    </rPh>
    <rPh sb="2" eb="4">
      <t>カツドウ</t>
    </rPh>
    <rPh sb="4" eb="6">
      <t>シュウニュウ</t>
    </rPh>
    <rPh sb="6" eb="7">
      <t>ケイ</t>
    </rPh>
    <phoneticPr fontId="2"/>
  </si>
  <si>
    <t>教育研究費計</t>
    <rPh sb="0" eb="2">
      <t>キョウイク</t>
    </rPh>
    <rPh sb="2" eb="5">
      <t>ケンキュウヒ</t>
    </rPh>
    <rPh sb="5" eb="6">
      <t>ケイ</t>
    </rPh>
    <phoneticPr fontId="2"/>
  </si>
  <si>
    <t>未払金</t>
    <rPh sb="0" eb="2">
      <t>ミハラ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</si>
  <si>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</si>
  <si>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</si>
  <si>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純資産の部合計</t>
    <rPh sb="0" eb="3">
      <t>ジュンシサン</t>
    </rPh>
    <rPh sb="4" eb="5">
      <t>ブ</t>
    </rPh>
    <rPh sb="5" eb="7">
      <t>ゴウケイ</t>
    </rPh>
    <phoneticPr fontId="2"/>
  </si>
  <si>
    <t>負債の部・純資産の部合計</t>
    <rPh sb="0" eb="2">
      <t>フサイ</t>
    </rPh>
    <rPh sb="3" eb="4">
      <t>ブ</t>
    </rPh>
    <rPh sb="5" eb="8">
      <t>ジュンシサン</t>
    </rPh>
    <rPh sb="9" eb="10">
      <t>ブ</t>
    </rPh>
    <rPh sb="10" eb="12">
      <t>ゴウケイ</t>
    </rPh>
    <phoneticPr fontId="2"/>
  </si>
  <si>
    <t>受取利息・配当金収入</t>
    <rPh sb="0" eb="2">
      <t>ウケトリ</t>
    </rPh>
    <rPh sb="2" eb="4">
      <t>リソク</t>
    </rPh>
    <rPh sb="5" eb="8">
      <t>ハイトウキン</t>
    </rPh>
    <rPh sb="8" eb="10">
      <t>シュウニュウ</t>
    </rPh>
    <phoneticPr fontId="2"/>
  </si>
  <si>
    <t>資金支払調整勘定　　　　　　　　（△）</t>
    <rPh sb="0" eb="2">
      <t>シキン</t>
    </rPh>
    <rPh sb="2" eb="4">
      <t>シハライ</t>
    </rPh>
    <rPh sb="4" eb="6">
      <t>チョウセイ</t>
    </rPh>
    <rPh sb="6" eb="8">
      <t>カンジョウ</t>
    </rPh>
    <phoneticPr fontId="2"/>
  </si>
  <si>
    <t>管理経費</t>
    <rPh sb="0" eb="2">
      <t>カンリ</t>
    </rPh>
    <rPh sb="2" eb="4">
      <t>ケイヒ</t>
    </rPh>
    <phoneticPr fontId="2"/>
  </si>
  <si>
    <t>受取利息・配当金</t>
    <rPh sb="0" eb="2">
      <t>ウケトリ</t>
    </rPh>
    <rPh sb="2" eb="4">
      <t>リソク</t>
    </rPh>
    <rPh sb="5" eb="8">
      <t>ハイトウキン</t>
    </rPh>
    <phoneticPr fontId="2"/>
  </si>
  <si>
    <t>その他の教育活動外収入</t>
    <rPh sb="2" eb="3">
      <t>タ</t>
    </rPh>
    <rPh sb="4" eb="6">
      <t>キョウイク</t>
    </rPh>
    <rPh sb="6" eb="8">
      <t>カツドウ</t>
    </rPh>
    <rPh sb="8" eb="9">
      <t>ガイ</t>
    </rPh>
    <rPh sb="9" eb="11">
      <t>シュウニュウ</t>
    </rPh>
    <phoneticPr fontId="2"/>
  </si>
  <si>
    <t>前年度繰越収支差額</t>
    <rPh sb="0" eb="3">
      <t>ゼンネンド</t>
    </rPh>
    <rPh sb="3" eb="5">
      <t>クリコシ</t>
    </rPh>
    <rPh sb="5" eb="7">
      <t>シュウシ</t>
    </rPh>
    <rPh sb="7" eb="9">
      <t>サガク</t>
    </rPh>
    <phoneticPr fontId="2"/>
  </si>
  <si>
    <t>基本金取崩額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</si>
  <si>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翌年度繰越支払資金</t>
    <rPh sb="0" eb="3">
      <t>ヨクネンド</t>
    </rPh>
    <rPh sb="3" eb="5">
      <t>クリコシ</t>
    </rPh>
    <rPh sb="5" eb="7">
      <t>シハライ</t>
    </rPh>
    <rPh sb="7" eb="9">
      <t>シキン</t>
    </rPh>
    <phoneticPr fontId="2"/>
  </si>
  <si>
    <t>翌年度繰越収支差額</t>
    <rPh sb="0" eb="3">
      <t>ヨクネンド</t>
    </rPh>
    <rPh sb="3" eb="5">
      <t>クリコシ</t>
    </rPh>
    <rPh sb="5" eb="7">
      <t>シュウシ</t>
    </rPh>
    <rPh sb="7" eb="9">
      <t>サガク</t>
    </rPh>
    <phoneticPr fontId="2"/>
  </si>
  <si>
    <t>教育活動収支差額</t>
    <rPh sb="0" eb="2">
      <t>キョウイク</t>
    </rPh>
    <rPh sb="2" eb="4">
      <t>カツドウ</t>
    </rPh>
    <rPh sb="4" eb="6">
      <t>シュウシ</t>
    </rPh>
    <rPh sb="6" eb="8">
      <t>サガク</t>
    </rPh>
    <phoneticPr fontId="2"/>
  </si>
  <si>
    <t>教育活動外収支差額</t>
    <rPh sb="0" eb="2">
      <t>キョウイク</t>
    </rPh>
    <rPh sb="2" eb="4">
      <t>カツドウ</t>
    </rPh>
    <rPh sb="4" eb="5">
      <t>ガイ</t>
    </rPh>
    <rPh sb="5" eb="7">
      <t>シュウシ</t>
    </rPh>
    <rPh sb="7" eb="9">
      <t>サガク</t>
    </rPh>
    <phoneticPr fontId="2"/>
  </si>
  <si>
    <t>経常収支差額</t>
    <rPh sb="0" eb="2">
      <t>ケイジョウ</t>
    </rPh>
    <rPh sb="2" eb="4">
      <t>シュウシ</t>
    </rPh>
    <rPh sb="4" eb="6">
      <t>サガク</t>
    </rPh>
    <phoneticPr fontId="2"/>
  </si>
  <si>
    <t>徴収不能額</t>
    <rPh sb="0" eb="4">
      <t>チョウシュウフノウ</t>
    </rPh>
    <rPh sb="4" eb="5">
      <t>ガク</t>
    </rPh>
    <phoneticPr fontId="2"/>
  </si>
  <si>
    <t>教育活動外収入計</t>
    <rPh sb="0" eb="2">
      <t>キョウイク</t>
    </rPh>
    <rPh sb="2" eb="4">
      <t>カツドウ</t>
    </rPh>
    <rPh sb="4" eb="5">
      <t>ガイ</t>
    </rPh>
    <rPh sb="5" eb="7">
      <t>シュウニュウ</t>
    </rPh>
    <rPh sb="7" eb="8">
      <t>ケイ</t>
    </rPh>
    <phoneticPr fontId="2"/>
  </si>
  <si>
    <t>教育活動外支出計</t>
    <rPh sb="0" eb="2">
      <t>キョウイク</t>
    </rPh>
    <rPh sb="2" eb="4">
      <t>カツドウ</t>
    </rPh>
    <rPh sb="4" eb="5">
      <t>ガイ</t>
    </rPh>
    <rPh sb="5" eb="7">
      <t>シシュツ</t>
    </rPh>
    <rPh sb="7" eb="8">
      <t>ケイ</t>
    </rPh>
    <phoneticPr fontId="2"/>
  </si>
  <si>
    <t>基本金組入前当年度収支差額</t>
    <rPh sb="0" eb="2">
      <t>キホン</t>
    </rPh>
    <rPh sb="2" eb="3">
      <t>キン</t>
    </rPh>
    <rPh sb="3" eb="5">
      <t>クミイ</t>
    </rPh>
    <rPh sb="5" eb="6">
      <t>マエ</t>
    </rPh>
    <rPh sb="6" eb="7">
      <t>トウ</t>
    </rPh>
    <rPh sb="7" eb="9">
      <t>ネンド</t>
    </rPh>
    <rPh sb="9" eb="11">
      <t>シュウシ</t>
    </rPh>
    <rPh sb="11" eb="13">
      <t>サガク</t>
    </rPh>
    <phoneticPr fontId="2"/>
  </si>
  <si>
    <t>当年度収支差額</t>
    <rPh sb="0" eb="3">
      <t>トウネンド</t>
    </rPh>
    <rPh sb="3" eb="5">
      <t>シュウシ</t>
    </rPh>
    <rPh sb="5" eb="7">
      <t>サガク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</si>
  <si>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</si>
  <si>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2"/>
  </si>
  <si>
    <t>付随事業・収益事業収入</t>
    <rPh sb="0" eb="2">
      <t>フズイ</t>
    </rPh>
    <rPh sb="2" eb="4">
      <t>ジギョウ</t>
    </rPh>
    <rPh sb="5" eb="7">
      <t>シュウエキ</t>
    </rPh>
    <rPh sb="7" eb="9">
      <t>ジギョウ</t>
    </rPh>
    <rPh sb="9" eb="11">
      <t>シュウニュウ</t>
    </rPh>
    <phoneticPr fontId="2"/>
  </si>
  <si>
    <t>前受金収入</t>
    <rPh sb="0" eb="2">
      <t>マエウケ</t>
    </rPh>
    <rPh sb="2" eb="3">
      <t>キン</t>
    </rPh>
    <rPh sb="3" eb="5">
      <t>シュウニュウ</t>
    </rPh>
    <phoneticPr fontId="2"/>
  </si>
  <si>
    <t>雑収入</t>
    <rPh sb="0" eb="1">
      <t>ザツ</t>
    </rPh>
    <rPh sb="1" eb="3">
      <t>シュウニュウ</t>
    </rPh>
    <phoneticPr fontId="2"/>
  </si>
  <si>
    <t>その他収入</t>
    <rPh sb="2" eb="3">
      <t>タ</t>
    </rPh>
    <rPh sb="3" eb="5">
      <t>シュウニュウ</t>
    </rPh>
    <phoneticPr fontId="2"/>
  </si>
  <si>
    <t>予　算</t>
    <rPh sb="0" eb="1">
      <t>ヨ</t>
    </rPh>
    <rPh sb="2" eb="3">
      <t>サン</t>
    </rPh>
    <phoneticPr fontId="2"/>
  </si>
  <si>
    <t>決　算</t>
    <rPh sb="0" eb="1">
      <t>ケッ</t>
    </rPh>
    <rPh sb="2" eb="3">
      <t>サン</t>
    </rPh>
    <phoneticPr fontId="2"/>
  </si>
  <si>
    <t xml:space="preserve">差　　異 </t>
    <rPh sb="0" eb="1">
      <t>サ</t>
    </rPh>
    <rPh sb="3" eb="4">
      <t>イ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</si>
  <si>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</si>
  <si>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</si>
  <si>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予　算　</t>
    <rPh sb="0" eb="1">
      <t>ヨ</t>
    </rPh>
    <rPh sb="2" eb="3">
      <t>サン</t>
    </rPh>
    <phoneticPr fontId="2"/>
  </si>
  <si>
    <t>決　算　</t>
    <rPh sb="0" eb="1">
      <t>ケッ</t>
    </rPh>
    <rPh sb="2" eb="3">
      <t>サン</t>
    </rPh>
    <phoneticPr fontId="2"/>
  </si>
  <si>
    <t>教育研究経費支出</t>
    <rPh sb="0" eb="2">
      <t>キョウイク</t>
    </rPh>
    <rPh sb="2" eb="4">
      <t>ケンキュウ</t>
    </rPh>
    <rPh sb="4" eb="6">
      <t>ケイヒ</t>
    </rPh>
    <rPh sb="6" eb="8">
      <t>シシュツ</t>
    </rPh>
    <phoneticPr fontId="2"/>
  </si>
  <si>
    <t>寄付金収入</t>
    <rPh sb="0" eb="3">
      <t>キフキン</t>
    </rPh>
    <rPh sb="3" eb="5">
      <t>シュウニュウ</t>
    </rPh>
    <phoneticPr fontId="2"/>
  </si>
  <si>
    <t>手数料</t>
    <phoneticPr fontId="2"/>
  </si>
  <si>
    <t>寄付金</t>
    <phoneticPr fontId="2"/>
  </si>
  <si>
    <t>雑収入</t>
    <phoneticPr fontId="2"/>
  </si>
  <si>
    <t>学生納付金</t>
    <phoneticPr fontId="2"/>
  </si>
  <si>
    <t>人件費支出</t>
    <rPh sb="0" eb="3">
      <t>ジンケンヒ</t>
    </rPh>
    <rPh sb="3" eb="5">
      <t>シシュツ</t>
    </rPh>
    <phoneticPr fontId="2"/>
  </si>
  <si>
    <t>学生納付金収入</t>
    <rPh sb="0" eb="2">
      <t>ガクセイ</t>
    </rPh>
    <rPh sb="2" eb="5">
      <t>ノウフキン</t>
    </rPh>
    <rPh sb="5" eb="7">
      <t>シュウニュウ</t>
    </rPh>
    <phoneticPr fontId="2"/>
  </si>
  <si>
    <t>手数料収入</t>
    <rPh sb="0" eb="3">
      <t>テスウリョウ</t>
    </rPh>
    <rPh sb="3" eb="5">
      <t>シュウニュウ</t>
    </rPh>
    <phoneticPr fontId="2"/>
  </si>
  <si>
    <t>人件費</t>
    <phoneticPr fontId="2"/>
  </si>
  <si>
    <t>教育活動支出計</t>
    <rPh sb="0" eb="2">
      <t>キョウイク</t>
    </rPh>
    <rPh sb="2" eb="4">
      <t>カツドウ</t>
    </rPh>
    <rPh sb="4" eb="6">
      <t>シシュツ</t>
    </rPh>
    <rPh sb="6" eb="7">
      <t>ケイ</t>
    </rPh>
    <phoneticPr fontId="2"/>
  </si>
  <si>
    <t>その他の教育活動外支出</t>
    <rPh sb="2" eb="3">
      <t>タ</t>
    </rPh>
    <rPh sb="4" eb="6">
      <t>キョウイク</t>
    </rPh>
    <rPh sb="6" eb="8">
      <t>カツドウ</t>
    </rPh>
    <rPh sb="8" eb="9">
      <t>ガイ</t>
    </rPh>
    <rPh sb="9" eb="11">
      <t>シシュツ</t>
    </rPh>
    <phoneticPr fontId="2"/>
  </si>
  <si>
    <t>基本金組入額合計　　　　　　　　　(△)</t>
    <rPh sb="0" eb="2">
      <t>キホン</t>
    </rPh>
    <rPh sb="2" eb="3">
      <t>キン</t>
    </rPh>
    <rPh sb="3" eb="5">
      <t>クミイ</t>
    </rPh>
    <rPh sb="5" eb="6">
      <t>ガク</t>
    </rPh>
    <rPh sb="6" eb="8">
      <t>ゴウケイ</t>
    </rPh>
    <phoneticPr fontId="2"/>
  </si>
  <si>
    <t>本年度末　　　　　　</t>
    <rPh sb="0" eb="3">
      <t>ホンネンド</t>
    </rPh>
    <rPh sb="3" eb="4">
      <t>マツ</t>
    </rPh>
    <phoneticPr fontId="2"/>
  </si>
  <si>
    <t>前年度末　</t>
    <rPh sb="0" eb="3">
      <t>ゼンネンド</t>
    </rPh>
    <rPh sb="3" eb="4">
      <t>マツ</t>
    </rPh>
    <phoneticPr fontId="2"/>
  </si>
  <si>
    <t>増　　減　　　　　　　　　</t>
    <rPh sb="0" eb="1">
      <t>ゾウ</t>
    </rPh>
    <rPh sb="3" eb="4">
      <t>ゲン</t>
    </rPh>
    <phoneticPr fontId="2"/>
  </si>
  <si>
    <t>その他の固定資産</t>
    <rPh sb="2" eb="3">
      <t>タ</t>
    </rPh>
    <rPh sb="4" eb="6">
      <t>コテイ</t>
    </rPh>
    <rPh sb="6" eb="8">
      <t>シサン</t>
    </rPh>
    <phoneticPr fontId="2"/>
  </si>
  <si>
    <t>現金預金</t>
    <rPh sb="0" eb="2">
      <t>ゲンキン</t>
    </rPh>
    <rPh sb="2" eb="4">
      <t>ヨキン</t>
    </rPh>
    <phoneticPr fontId="2"/>
  </si>
  <si>
    <t>その他の流動資産</t>
    <rPh sb="2" eb="3">
      <t>タ</t>
    </rPh>
    <rPh sb="4" eb="6">
      <t>リュウドウ</t>
    </rPh>
    <rPh sb="6" eb="8">
      <t>シサン</t>
    </rPh>
    <phoneticPr fontId="2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</si>
  <si>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2"/>
  </si>
  <si>
    <t>前受金</t>
    <rPh sb="0" eb="2">
      <t>マエウケ</t>
    </rPh>
    <rPh sb="2" eb="3">
      <t>キン</t>
    </rPh>
    <phoneticPr fontId="2"/>
  </si>
  <si>
    <t>予備費</t>
    <rPh sb="0" eb="3">
      <t>ヨビヒ</t>
    </rPh>
    <phoneticPr fontId="2"/>
  </si>
  <si>
    <t>　（単位：円）</t>
  </si>
  <si>
    <t xml:space="preserve"> 2020年4月1日 ～ 2021年3月31日</t>
    <rPh sb="5" eb="6">
      <t>ネン</t>
    </rPh>
    <rPh sb="7" eb="8">
      <t>ガツ</t>
    </rPh>
    <rPh sb="9" eb="10">
      <t>ニチ</t>
    </rPh>
    <rPh sb="17" eb="18">
      <t>ネン</t>
    </rPh>
    <rPh sb="19" eb="20">
      <t>ツキ</t>
    </rPh>
    <rPh sb="22" eb="23">
      <t>ニチ</t>
    </rPh>
    <phoneticPr fontId="2"/>
  </si>
  <si>
    <t>（単位：円）</t>
  </si>
  <si>
    <t xml:space="preserve">  2021年3月31日現在</t>
    <rPh sb="6" eb="7">
      <t>ネン</t>
    </rPh>
    <rPh sb="8" eb="9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</si>
</sst>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1"/>
      <name val="HGS明朝B"/>
      <family val="1"/>
      <charset val="128"/>
    </font>
    <font>
      <b/>
      <sz val="16"/>
      <color theme="1"/>
      <name val="HGS明朝B"/>
      <family val="1"/>
      <charset val="128"/>
    </font>
    <font>
      <sz val="16"/>
      <color theme="1"/>
      <name val="HGS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2" borderId="1" xfId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3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 wrapText="1"/>
    </xf>
    <xf numFmtId="38" fontId="3" fillId="2" borderId="3" xfId="1" applyFont="1" applyFill="1" applyBorder="1" applyAlignment="1">
      <alignment horizontal="right" vertical="center"/>
    </xf>
    <xf numFmtId="3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38" fontId="3" fillId="0" borderId="1" xfId="0" applyNumberFormat="1" applyFont="1" applyBorder="1" applyAlignment="1">
      <alignment horizontal="right" vertical="center" wrapText="1"/>
    </xf>
    <xf numFmtId="176" fontId="3" fillId="0" borderId="1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3" fillId="2" borderId="1" xfId="1" applyNumberFormat="1" applyFont="1" applyFill="1" applyBorder="1">
      <alignment vertical="center"/>
    </xf>
    <xf numFmtId="176" fontId="3" fillId="0" borderId="1" xfId="1" applyNumberFormat="1" applyFont="1" applyBorder="1" applyAlignment="1">
      <alignment horizontal="right" vertical="center" wrapText="1"/>
    </xf>
    <xf numFmtId="176" fontId="3" fillId="2" borderId="1" xfId="1" applyNumberFormat="1" applyFont="1" applyFill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0" fontId="0" fillId="0" borderId="0" xfId="0" applyBorder="1">
      <alignment vertical="center"/>
    </xf>
    <xf numFmtId="176" fontId="4" fillId="2" borderId="1" xfId="1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38" fontId="3" fillId="3" borderId="1" xfId="1" applyFont="1" applyFill="1" applyBorder="1">
      <alignment vertical="center"/>
    </xf>
    <xf numFmtId="176" fontId="3" fillId="3" borderId="1" xfId="1" applyNumberFormat="1" applyFont="1" applyFill="1" applyBorder="1">
      <alignment vertical="center"/>
    </xf>
    <xf numFmtId="3" fontId="3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38" fontId="3" fillId="0" borderId="0" xfId="1" applyFont="1">
      <alignment vertical="center"/>
    </xf>
    <xf numFmtId="38" fontId="3" fillId="3" borderId="1" xfId="1" applyFont="1" applyFill="1" applyBorder="1" applyAlignment="1">
      <alignment horizontal="right" vertical="center"/>
    </xf>
    <xf numFmtId="176" fontId="3" fillId="3" borderId="1" xfId="1" applyNumberFormat="1" applyFont="1" applyFill="1" applyBorder="1" applyAlignment="1">
      <alignment horizontal="right" vertical="center"/>
    </xf>
    <xf numFmtId="176" fontId="4" fillId="3" borderId="1" xfId="1" applyNumberFormat="1" applyFont="1" applyFill="1" applyBorder="1">
      <alignment vertical="center"/>
    </xf>
    <xf numFmtId="38" fontId="3" fillId="0" borderId="3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38" fontId="3" fillId="2" borderId="4" xfId="1" applyFont="1" applyFill="1" applyBorder="1">
      <alignment vertical="center"/>
    </xf>
    <xf numFmtId="176" fontId="3" fillId="2" borderId="4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9"/>
  <sheetViews>
    <sheetView tabSelected="1" topLeftCell="A10" zoomScale="143" zoomScaleNormal="143" workbookViewId="0">
      <selection activeCell="B96" sqref="B96"/>
    </sheetView>
  </sheetViews>
  <sheetFormatPr defaultRowHeight="13.5" x14ac:dyDescent="0.15"/>
  <cols>
    <col min="1" max="1" width="37.375" customWidth="1"/>
    <col min="2" max="4" width="18.875" customWidth="1"/>
  </cols>
  <sheetData>
    <row r="1" spans="1:5" ht="12.75" customHeight="1" x14ac:dyDescent="0.15">
      <c r="A1" s="11" t="s">
        <v>0</v>
      </c>
      <c r="B1" s="2"/>
      <c r="C1" s="2"/>
      <c r="D1" s="18"/>
    </row>
    <row r="2" spans="1:5" s="1" customFormat="1" ht="8.25" customHeight="1" x14ac:dyDescent="0.15">
      <c r="A2" s="11"/>
      <c r="B2" s="2"/>
      <c r="C2" s="2"/>
      <c r="D2" s="12"/>
    </row>
    <row r="3" spans="1:5" ht="22.5" customHeight="1" x14ac:dyDescent="0.15">
      <c r="A3" s="41" t="s">
        <v>13</v>
      </c>
      <c r="B3" s="41"/>
      <c r="C3" s="41"/>
      <c r="D3" s="41"/>
    </row>
    <row r="4" spans="1:5" ht="15.75" customHeight="1" x14ac:dyDescent="0.15">
      <c r="A4" s="45" t="s">
        <v>83</v>
      </c>
      <c r="B4" s="45"/>
      <c r="C4" s="45"/>
      <c r="D4" s="45"/>
    </row>
    <row r="5" spans="1:5" s="1" customFormat="1" ht="17.25" customHeight="1" x14ac:dyDescent="0.15">
      <c r="A5" s="43" t="s">
        <v>56</v>
      </c>
      <c r="B5" s="43"/>
      <c r="C5" s="43"/>
      <c r="D5" s="40" t="s">
        <v>84</v>
      </c>
    </row>
    <row r="6" spans="1:5" ht="19.5" customHeight="1" x14ac:dyDescent="0.15">
      <c r="A6" s="4" t="s">
        <v>2</v>
      </c>
      <c r="B6" s="5" t="s">
        <v>53</v>
      </c>
      <c r="C6" s="5" t="s">
        <v>54</v>
      </c>
      <c r="D6" s="5" t="s">
        <v>55</v>
      </c>
      <c r="E6" s="28"/>
    </row>
    <row r="7" spans="1:5" ht="19.5" customHeight="1" x14ac:dyDescent="0.15">
      <c r="A7" s="10" t="s">
        <v>67</v>
      </c>
      <c r="B7" s="7">
        <v>3553000</v>
      </c>
      <c r="C7" s="7">
        <v>3914450</v>
      </c>
      <c r="D7" s="21">
        <f>B7-C7</f>
        <v>-361450</v>
      </c>
      <c r="E7" s="28"/>
    </row>
    <row r="8" spans="1:5" ht="19.5" customHeight="1" x14ac:dyDescent="0.15">
      <c r="A8" s="10" t="s">
        <v>68</v>
      </c>
      <c r="B8" s="21">
        <v>25000</v>
      </c>
      <c r="C8" s="21">
        <v>83800</v>
      </c>
      <c r="D8" s="21">
        <f t="shared" ref="D8:D16" si="0">B8-C8</f>
        <v>-58800</v>
      </c>
      <c r="E8" s="28"/>
    </row>
    <row r="9" spans="1:5" ht="19.5" customHeight="1" x14ac:dyDescent="0.15">
      <c r="A9" s="10" t="s">
        <v>61</v>
      </c>
      <c r="B9" s="23">
        <v>10000000</v>
      </c>
      <c r="C9" s="23">
        <v>9872050</v>
      </c>
      <c r="D9" s="21">
        <f t="shared" si="0"/>
        <v>127950</v>
      </c>
      <c r="E9" s="28"/>
    </row>
    <row r="10" spans="1:5" s="1" customFormat="1" ht="19.5" customHeight="1" x14ac:dyDescent="0.15">
      <c r="A10" s="10" t="s">
        <v>49</v>
      </c>
      <c r="B10" s="23">
        <v>1110000</v>
      </c>
      <c r="C10" s="23">
        <v>1631000</v>
      </c>
      <c r="D10" s="21">
        <f t="shared" si="0"/>
        <v>-521000</v>
      </c>
      <c r="E10" s="28"/>
    </row>
    <row r="11" spans="1:5" ht="19.5" customHeight="1" x14ac:dyDescent="0.15">
      <c r="A11" s="10" t="s">
        <v>30</v>
      </c>
      <c r="B11" s="23">
        <v>300</v>
      </c>
      <c r="C11" s="23">
        <v>170</v>
      </c>
      <c r="D11" s="21">
        <f t="shared" si="0"/>
        <v>130</v>
      </c>
      <c r="E11" s="28"/>
    </row>
    <row r="12" spans="1:5" ht="19.5" customHeight="1" x14ac:dyDescent="0.15">
      <c r="A12" s="10" t="s">
        <v>51</v>
      </c>
      <c r="B12" s="23">
        <v>1104000</v>
      </c>
      <c r="C12" s="23">
        <v>1583358</v>
      </c>
      <c r="D12" s="21">
        <f t="shared" si="0"/>
        <v>-479358</v>
      </c>
      <c r="E12" s="28"/>
    </row>
    <row r="13" spans="1:5" s="1" customFormat="1" ht="19.5" customHeight="1" x14ac:dyDescent="0.15">
      <c r="A13" s="10" t="s">
        <v>50</v>
      </c>
      <c r="B13" s="23">
        <v>760000</v>
      </c>
      <c r="C13" s="23">
        <v>1300000</v>
      </c>
      <c r="D13" s="21">
        <f t="shared" si="0"/>
        <v>-540000</v>
      </c>
      <c r="E13" s="28"/>
    </row>
    <row r="14" spans="1:5" s="1" customFormat="1" ht="19.5" customHeight="1" x14ac:dyDescent="0.15">
      <c r="A14" s="10" t="s">
        <v>52</v>
      </c>
      <c r="B14" s="23">
        <v>8124000</v>
      </c>
      <c r="C14" s="23">
        <v>28031266</v>
      </c>
      <c r="D14" s="21">
        <f t="shared" si="0"/>
        <v>-19907266</v>
      </c>
      <c r="E14" s="28"/>
    </row>
    <row r="15" spans="1:5" s="1" customFormat="1" ht="19.5" customHeight="1" x14ac:dyDescent="0.15">
      <c r="A15" s="10" t="s">
        <v>14</v>
      </c>
      <c r="B15" s="8">
        <v>1388000</v>
      </c>
      <c r="C15" s="8">
        <v>1374022</v>
      </c>
      <c r="D15" s="21">
        <f t="shared" si="0"/>
        <v>13978</v>
      </c>
      <c r="E15" s="28"/>
    </row>
    <row r="16" spans="1:5" ht="19.5" customHeight="1" x14ac:dyDescent="0.15">
      <c r="A16" s="10" t="s">
        <v>15</v>
      </c>
      <c r="B16" s="8">
        <v>37443000</v>
      </c>
      <c r="C16" s="8">
        <v>10657900</v>
      </c>
      <c r="D16" s="21">
        <f t="shared" si="0"/>
        <v>26785100</v>
      </c>
      <c r="E16" s="28"/>
    </row>
    <row r="17" spans="1:5" ht="19.5" customHeight="1" x14ac:dyDescent="0.15">
      <c r="A17" s="30" t="s">
        <v>16</v>
      </c>
      <c r="B17" s="31">
        <f>B7+B8+B9+B10+B11+B12+B13+B14-B15+B16</f>
        <v>60731300</v>
      </c>
      <c r="C17" s="31">
        <f>C7+C8+C9+C10+C11+C12+C13+C14-C15+C16</f>
        <v>55699972</v>
      </c>
      <c r="D17" s="32">
        <f>B17-C17</f>
        <v>5031328</v>
      </c>
      <c r="E17" s="28"/>
    </row>
    <row r="18" spans="1:5" s="1" customFormat="1" ht="19.5" customHeight="1" x14ac:dyDescent="0.15">
      <c r="A18" s="46"/>
      <c r="B18" s="47"/>
      <c r="C18" s="47"/>
      <c r="D18" s="48"/>
      <c r="E18" s="28"/>
    </row>
    <row r="19" spans="1:5" ht="19.5" customHeight="1" x14ac:dyDescent="0.15">
      <c r="A19" s="43" t="s">
        <v>57</v>
      </c>
      <c r="B19" s="43"/>
      <c r="C19" s="43"/>
      <c r="D19" s="43"/>
    </row>
    <row r="20" spans="1:5" ht="19.5" customHeight="1" x14ac:dyDescent="0.15">
      <c r="A20" s="4" t="s">
        <v>2</v>
      </c>
      <c r="B20" s="5" t="s">
        <v>58</v>
      </c>
      <c r="C20" s="5" t="s">
        <v>59</v>
      </c>
      <c r="D20" s="5" t="s">
        <v>55</v>
      </c>
    </row>
    <row r="21" spans="1:5" ht="18" customHeight="1" x14ac:dyDescent="0.15">
      <c r="A21" s="10" t="s">
        <v>66</v>
      </c>
      <c r="B21" s="8">
        <v>7667000</v>
      </c>
      <c r="C21" s="8">
        <v>8438832</v>
      </c>
      <c r="D21" s="23">
        <f t="shared" ref="D21:D29" si="1">B21-C21</f>
        <v>-771832</v>
      </c>
    </row>
    <row r="22" spans="1:5" ht="19.5" customHeight="1" x14ac:dyDescent="0.15">
      <c r="A22" s="10" t="s">
        <v>60</v>
      </c>
      <c r="B22" s="8">
        <v>3645000</v>
      </c>
      <c r="C22" s="8">
        <v>2445680</v>
      </c>
      <c r="D22" s="23">
        <f t="shared" si="1"/>
        <v>1199320</v>
      </c>
    </row>
    <row r="23" spans="1:5" ht="19.5" customHeight="1" x14ac:dyDescent="0.15">
      <c r="A23" s="10" t="s">
        <v>32</v>
      </c>
      <c r="B23" s="8">
        <v>2175000</v>
      </c>
      <c r="C23" s="8">
        <v>3435186</v>
      </c>
      <c r="D23" s="23">
        <f t="shared" si="1"/>
        <v>-1260186</v>
      </c>
    </row>
    <row r="24" spans="1:5" s="1" customFormat="1" ht="19.5" customHeight="1" x14ac:dyDescent="0.15">
      <c r="A24" s="10" t="s">
        <v>17</v>
      </c>
      <c r="B24" s="8">
        <v>0</v>
      </c>
      <c r="C24" s="8">
        <v>184400</v>
      </c>
      <c r="D24" s="23">
        <f t="shared" si="1"/>
        <v>-184400</v>
      </c>
      <c r="E24" s="28"/>
    </row>
    <row r="25" spans="1:5" s="1" customFormat="1" ht="19.5" customHeight="1" x14ac:dyDescent="0.15">
      <c r="A25" s="10" t="s">
        <v>18</v>
      </c>
      <c r="B25" s="15">
        <v>2433000</v>
      </c>
      <c r="C25" s="15">
        <v>14533377</v>
      </c>
      <c r="D25" s="24">
        <f t="shared" si="1"/>
        <v>-12100377</v>
      </c>
      <c r="E25" s="28"/>
    </row>
    <row r="26" spans="1:5" s="1" customFormat="1" ht="19.5" customHeight="1" x14ac:dyDescent="0.15">
      <c r="A26" s="13" t="s">
        <v>81</v>
      </c>
      <c r="B26" s="39">
        <v>300000</v>
      </c>
      <c r="C26" s="39">
        <v>0</v>
      </c>
      <c r="D26" s="24">
        <f t="shared" si="1"/>
        <v>300000</v>
      </c>
      <c r="E26" s="28"/>
    </row>
    <row r="27" spans="1:5" s="1" customFormat="1" ht="19.5" customHeight="1" x14ac:dyDescent="0.15">
      <c r="A27" s="13" t="s">
        <v>31</v>
      </c>
      <c r="B27" s="16">
        <v>300000</v>
      </c>
      <c r="C27" s="16">
        <v>353143</v>
      </c>
      <c r="D27" s="25">
        <f t="shared" si="1"/>
        <v>-53143</v>
      </c>
      <c r="E27" s="28"/>
    </row>
    <row r="28" spans="1:5" ht="19.5" customHeight="1" x14ac:dyDescent="0.15">
      <c r="A28" s="13" t="s">
        <v>37</v>
      </c>
      <c r="B28" s="16">
        <v>44811300</v>
      </c>
      <c r="C28" s="16">
        <v>27015640</v>
      </c>
      <c r="D28" s="25">
        <f t="shared" si="1"/>
        <v>17795660</v>
      </c>
      <c r="E28" s="28"/>
    </row>
    <row r="29" spans="1:5" ht="19.5" customHeight="1" x14ac:dyDescent="0.15">
      <c r="A29" s="30" t="s">
        <v>19</v>
      </c>
      <c r="B29" s="36">
        <f>B21+B22+B23+B24+B25+B26-B27+B28</f>
        <v>60731300</v>
      </c>
      <c r="C29" s="36">
        <f>C21+C22+C23+C24+C25-C27+C28</f>
        <v>55699972</v>
      </c>
      <c r="D29" s="37">
        <f t="shared" si="1"/>
        <v>5031328</v>
      </c>
      <c r="E29" s="28"/>
    </row>
    <row r="30" spans="1:5" x14ac:dyDescent="0.15">
      <c r="E30" s="28"/>
    </row>
    <row r="52" spans="1:5" x14ac:dyDescent="0.15">
      <c r="A52" s="3" t="s">
        <v>20</v>
      </c>
      <c r="B52" s="3"/>
      <c r="C52" s="3"/>
      <c r="D52" s="18"/>
    </row>
    <row r="53" spans="1:5" ht="6.75" customHeight="1" x14ac:dyDescent="0.15">
      <c r="A53" s="3"/>
      <c r="B53" s="3"/>
      <c r="C53" s="3"/>
      <c r="D53" s="3"/>
    </row>
    <row r="54" spans="1:5" ht="22.5" customHeight="1" x14ac:dyDescent="0.15">
      <c r="A54" s="42" t="s">
        <v>21</v>
      </c>
      <c r="B54" s="42"/>
      <c r="C54" s="42"/>
      <c r="D54" s="42"/>
    </row>
    <row r="55" spans="1:5" ht="15" customHeight="1" x14ac:dyDescent="0.15">
      <c r="A55" s="45" t="s">
        <v>83</v>
      </c>
      <c r="B55" s="45"/>
      <c r="C55" s="45"/>
      <c r="D55" s="45"/>
    </row>
    <row r="56" spans="1:5" s="1" customFormat="1" ht="15" customHeight="1" x14ac:dyDescent="0.15">
      <c r="A56" s="44"/>
      <c r="B56" s="44"/>
      <c r="C56" s="44"/>
      <c r="D56" s="40" t="s">
        <v>82</v>
      </c>
    </row>
    <row r="57" spans="1:5" ht="19.5" customHeight="1" x14ac:dyDescent="0.15">
      <c r="A57" s="4" t="s">
        <v>22</v>
      </c>
      <c r="B57" s="5" t="s">
        <v>53</v>
      </c>
      <c r="C57" s="5" t="s">
        <v>54</v>
      </c>
      <c r="D57" s="5" t="s">
        <v>55</v>
      </c>
      <c r="E57" s="28"/>
    </row>
    <row r="58" spans="1:5" ht="19.5" customHeight="1" x14ac:dyDescent="0.15">
      <c r="A58" s="10" t="s">
        <v>65</v>
      </c>
      <c r="B58" s="17">
        <v>3553000</v>
      </c>
      <c r="C58" s="17">
        <v>3914450</v>
      </c>
      <c r="D58" s="26">
        <f t="shared" ref="D58:D66" si="2">B58-C58</f>
        <v>-361450</v>
      </c>
      <c r="E58" s="28"/>
    </row>
    <row r="59" spans="1:5" ht="19.5" customHeight="1" x14ac:dyDescent="0.15">
      <c r="A59" s="10" t="s">
        <v>62</v>
      </c>
      <c r="B59" s="17">
        <v>25000</v>
      </c>
      <c r="C59" s="17">
        <v>83800</v>
      </c>
      <c r="D59" s="26">
        <f t="shared" si="2"/>
        <v>-58800</v>
      </c>
      <c r="E59" s="28"/>
    </row>
    <row r="60" spans="1:5" ht="19.5" customHeight="1" x14ac:dyDescent="0.15">
      <c r="A60" s="6" t="s">
        <v>63</v>
      </c>
      <c r="B60" s="17">
        <v>10000000</v>
      </c>
      <c r="C60" s="17">
        <v>9872050</v>
      </c>
      <c r="D60" s="27">
        <f t="shared" si="2"/>
        <v>127950</v>
      </c>
      <c r="E60" s="28"/>
    </row>
    <row r="61" spans="1:5" ht="19.5" customHeight="1" x14ac:dyDescent="0.15">
      <c r="A61" s="6" t="s">
        <v>64</v>
      </c>
      <c r="B61" s="17">
        <v>1103962</v>
      </c>
      <c r="C61" s="17">
        <v>1583358</v>
      </c>
      <c r="D61" s="27">
        <f t="shared" si="2"/>
        <v>-479396</v>
      </c>
      <c r="E61" s="28"/>
    </row>
    <row r="62" spans="1:5" ht="19.5" customHeight="1" x14ac:dyDescent="0.15">
      <c r="A62" s="30" t="s">
        <v>23</v>
      </c>
      <c r="B62" s="33">
        <f>SUM(B58:B61)</f>
        <v>14681962</v>
      </c>
      <c r="C62" s="33">
        <f>SUM(C58:C61)</f>
        <v>15453658</v>
      </c>
      <c r="D62" s="34">
        <f t="shared" si="2"/>
        <v>-771696</v>
      </c>
      <c r="E62" s="28"/>
    </row>
    <row r="63" spans="1:5" ht="19.5" customHeight="1" x14ac:dyDescent="0.15">
      <c r="A63" s="10" t="s">
        <v>69</v>
      </c>
      <c r="B63" s="17">
        <v>7490000</v>
      </c>
      <c r="C63" s="17">
        <v>8438832</v>
      </c>
      <c r="D63" s="26">
        <f t="shared" si="2"/>
        <v>-948832</v>
      </c>
      <c r="E63" s="28"/>
    </row>
    <row r="64" spans="1:5" ht="19.5" customHeight="1" x14ac:dyDescent="0.15">
      <c r="A64" s="10" t="s">
        <v>24</v>
      </c>
      <c r="B64" s="17">
        <v>4388000</v>
      </c>
      <c r="C64" s="17">
        <v>3200693</v>
      </c>
      <c r="D64" s="26">
        <f t="shared" si="2"/>
        <v>1187307</v>
      </c>
      <c r="E64" s="28"/>
    </row>
    <row r="65" spans="1:5" ht="19.5" customHeight="1" x14ac:dyDescent="0.15">
      <c r="A65" s="10" t="s">
        <v>32</v>
      </c>
      <c r="B65" s="35">
        <v>2326000</v>
      </c>
      <c r="C65" s="7">
        <v>4005986</v>
      </c>
      <c r="D65" s="21">
        <f t="shared" si="2"/>
        <v>-1679986</v>
      </c>
    </row>
    <row r="66" spans="1:5" s="1" customFormat="1" ht="19.5" customHeight="1" x14ac:dyDescent="0.15">
      <c r="A66" s="10" t="s">
        <v>42</v>
      </c>
      <c r="B66" s="8">
        <v>0</v>
      </c>
      <c r="C66" s="8">
        <v>0</v>
      </c>
      <c r="D66" s="23">
        <f t="shared" si="2"/>
        <v>0</v>
      </c>
      <c r="E66" s="28"/>
    </row>
    <row r="67" spans="1:5" ht="19.5" customHeight="1" x14ac:dyDescent="0.15">
      <c r="A67" s="30" t="s">
        <v>70</v>
      </c>
      <c r="B67" s="31">
        <f>SUM(B63:B66)</f>
        <v>14204000</v>
      </c>
      <c r="C67" s="31">
        <f>SUM(C63:C66)</f>
        <v>15645511</v>
      </c>
      <c r="D67" s="32">
        <f>SUM(D63:D66)</f>
        <v>-1441511</v>
      </c>
      <c r="E67" s="28"/>
    </row>
    <row r="68" spans="1:5" s="1" customFormat="1" ht="19.5" customHeight="1" x14ac:dyDescent="0.15">
      <c r="A68" s="30" t="s">
        <v>39</v>
      </c>
      <c r="B68" s="31">
        <f>B62-B67</f>
        <v>477962</v>
      </c>
      <c r="C68" s="32">
        <f>C62-C67</f>
        <v>-191853</v>
      </c>
      <c r="D68" s="32">
        <f>B68-C68</f>
        <v>669815</v>
      </c>
      <c r="E68" s="28"/>
    </row>
    <row r="69" spans="1:5" s="1" customFormat="1" ht="19.5" customHeight="1" x14ac:dyDescent="0.15">
      <c r="A69" s="10" t="s">
        <v>33</v>
      </c>
      <c r="B69" s="8">
        <v>300</v>
      </c>
      <c r="C69" s="8">
        <v>170</v>
      </c>
      <c r="D69" s="23">
        <f>B69-C69</f>
        <v>130</v>
      </c>
      <c r="E69" s="28"/>
    </row>
    <row r="70" spans="1:5" ht="19.5" customHeight="1" x14ac:dyDescent="0.15">
      <c r="A70" s="10" t="s">
        <v>34</v>
      </c>
      <c r="B70" s="8">
        <v>1110000</v>
      </c>
      <c r="C70" s="8">
        <v>1631000</v>
      </c>
      <c r="D70" s="23">
        <f>B70-C70</f>
        <v>-521000</v>
      </c>
      <c r="E70" s="28"/>
    </row>
    <row r="71" spans="1:5" ht="19.5" customHeight="1" x14ac:dyDescent="0.15">
      <c r="A71" s="30" t="s">
        <v>43</v>
      </c>
      <c r="B71" s="31">
        <f>SUM(B69:B70)</f>
        <v>1110300</v>
      </c>
      <c r="C71" s="31">
        <f>SUM(C69:C70)</f>
        <v>1631170</v>
      </c>
      <c r="D71" s="32">
        <f>B71-C71</f>
        <v>-520870</v>
      </c>
      <c r="E71" s="28"/>
    </row>
    <row r="72" spans="1:5" s="1" customFormat="1" ht="19.5" customHeight="1" x14ac:dyDescent="0.15">
      <c r="A72" s="10" t="s">
        <v>71</v>
      </c>
      <c r="B72" s="8">
        <v>0</v>
      </c>
      <c r="C72" s="8">
        <v>0</v>
      </c>
      <c r="D72" s="23">
        <f>B72-C72</f>
        <v>0</v>
      </c>
      <c r="E72" s="28"/>
    </row>
    <row r="73" spans="1:5" s="1" customFormat="1" ht="19.5" customHeight="1" x14ac:dyDescent="0.15">
      <c r="A73" s="30" t="s">
        <v>44</v>
      </c>
      <c r="B73" s="31">
        <f>SUM(B72)</f>
        <v>0</v>
      </c>
      <c r="C73" s="31">
        <f>SUM(C72)</f>
        <v>0</v>
      </c>
      <c r="D73" s="32">
        <f t="shared" ref="D73" si="3">B73-C73</f>
        <v>0</v>
      </c>
      <c r="E73" s="28"/>
    </row>
    <row r="74" spans="1:5" s="1" customFormat="1" ht="19.5" customHeight="1" x14ac:dyDescent="0.15">
      <c r="A74" s="30" t="s">
        <v>40</v>
      </c>
      <c r="B74" s="31">
        <f>B71-B73</f>
        <v>1110300</v>
      </c>
      <c r="C74" s="31">
        <f>C71-C73</f>
        <v>1631170</v>
      </c>
      <c r="D74" s="32">
        <f>D71-D73</f>
        <v>-520870</v>
      </c>
      <c r="E74" s="28"/>
    </row>
    <row r="75" spans="1:5" s="1" customFormat="1" ht="19.5" customHeight="1" x14ac:dyDescent="0.15">
      <c r="A75" s="30" t="s">
        <v>41</v>
      </c>
      <c r="B75" s="31">
        <f>B68+B74</f>
        <v>1588262</v>
      </c>
      <c r="C75" s="31">
        <f>C68+C74</f>
        <v>1439317</v>
      </c>
      <c r="D75" s="32">
        <f t="shared" ref="D75:D77" si="4">B75-C75</f>
        <v>148945</v>
      </c>
      <c r="E75" s="28"/>
    </row>
    <row r="76" spans="1:5" s="1" customFormat="1" ht="19.5" customHeight="1" x14ac:dyDescent="0.15">
      <c r="A76" s="10" t="s">
        <v>81</v>
      </c>
      <c r="B76" s="8">
        <v>300000</v>
      </c>
      <c r="C76" s="8">
        <v>0</v>
      </c>
      <c r="D76" s="23"/>
      <c r="E76" s="28"/>
    </row>
    <row r="77" spans="1:5" ht="19.5" customHeight="1" x14ac:dyDescent="0.15">
      <c r="A77" s="30" t="s">
        <v>45</v>
      </c>
      <c r="B77" s="31">
        <f>B75-B76</f>
        <v>1288262</v>
      </c>
      <c r="C77" s="31">
        <f>C75-C76</f>
        <v>1439317</v>
      </c>
      <c r="D77" s="32">
        <f t="shared" si="4"/>
        <v>-151055</v>
      </c>
      <c r="E77" s="28"/>
    </row>
    <row r="78" spans="1:5" s="1" customFormat="1" ht="19.5" customHeight="1" x14ac:dyDescent="0.15">
      <c r="A78" s="14" t="s">
        <v>72</v>
      </c>
      <c r="B78" s="19">
        <v>0</v>
      </c>
      <c r="C78" s="15">
        <v>184400</v>
      </c>
      <c r="D78" s="24">
        <f>B78-C78</f>
        <v>-184400</v>
      </c>
      <c r="E78" s="28"/>
    </row>
    <row r="79" spans="1:5" s="1" customFormat="1" ht="19.5" customHeight="1" x14ac:dyDescent="0.15">
      <c r="A79" s="14" t="s">
        <v>46</v>
      </c>
      <c r="B79" s="20">
        <f>B77-B78</f>
        <v>1288262</v>
      </c>
      <c r="C79" s="20">
        <f>C77-C78</f>
        <v>1254917</v>
      </c>
      <c r="D79" s="24">
        <f>D77-D78</f>
        <v>33345</v>
      </c>
      <c r="E79" s="28"/>
    </row>
    <row r="80" spans="1:5" ht="18.75" customHeight="1" x14ac:dyDescent="0.15">
      <c r="A80" s="10" t="s">
        <v>35</v>
      </c>
      <c r="B80" s="8">
        <v>40199000</v>
      </c>
      <c r="C80" s="8">
        <v>40199558</v>
      </c>
      <c r="D80" s="23">
        <f t="shared" ref="D80:D81" si="5">B80-C80</f>
        <v>-558</v>
      </c>
      <c r="E80" s="28"/>
    </row>
    <row r="81" spans="1:5" ht="19.5" customHeight="1" x14ac:dyDescent="0.15">
      <c r="A81" s="6" t="s">
        <v>36</v>
      </c>
      <c r="B81" s="7">
        <v>0</v>
      </c>
      <c r="C81" s="7">
        <v>0</v>
      </c>
      <c r="D81" s="23">
        <f t="shared" si="5"/>
        <v>0</v>
      </c>
      <c r="E81" s="28"/>
    </row>
    <row r="82" spans="1:5" ht="19.5" customHeight="1" x14ac:dyDescent="0.15">
      <c r="A82" s="10" t="s">
        <v>38</v>
      </c>
      <c r="B82" s="7">
        <f>B79+B80+B81</f>
        <v>41487262</v>
      </c>
      <c r="C82" s="7">
        <f>C79+C80+C81</f>
        <v>41454475</v>
      </c>
      <c r="D82" s="21">
        <f t="shared" ref="D82" si="6">D79+D80+D81</f>
        <v>32787</v>
      </c>
      <c r="E82" s="28"/>
    </row>
    <row r="84" spans="1:5" s="1" customFormat="1" x14ac:dyDescent="0.15"/>
    <row r="85" spans="1:5" s="1" customFormat="1" x14ac:dyDescent="0.15"/>
    <row r="86" spans="1:5" s="1" customFormat="1" x14ac:dyDescent="0.15"/>
    <row r="87" spans="1:5" s="1" customFormat="1" x14ac:dyDescent="0.15"/>
    <row r="88" spans="1:5" s="1" customFormat="1" x14ac:dyDescent="0.15"/>
    <row r="89" spans="1:5" s="1" customFormat="1" x14ac:dyDescent="0.15"/>
    <row r="90" spans="1:5" s="1" customFormat="1" x14ac:dyDescent="0.15"/>
    <row r="91" spans="1:5" s="1" customFormat="1" x14ac:dyDescent="0.15"/>
    <row r="92" spans="1:5" s="1" customFormat="1" x14ac:dyDescent="0.15"/>
    <row r="93" spans="1:5" s="1" customFormat="1" x14ac:dyDescent="0.15"/>
    <row r="94" spans="1:5" s="1" customFormat="1" x14ac:dyDescent="0.15"/>
    <row r="95" spans="1:5" s="1" customFormat="1" x14ac:dyDescent="0.15"/>
    <row r="96" spans="1:5" s="1" customFormat="1" x14ac:dyDescent="0.15"/>
    <row r="97" spans="1:4" s="1" customFormat="1" x14ac:dyDescent="0.15"/>
    <row r="98" spans="1:4" s="1" customFormat="1" x14ac:dyDescent="0.15"/>
    <row r="99" spans="1:4" s="1" customFormat="1" x14ac:dyDescent="0.15"/>
    <row r="100" spans="1:4" s="1" customFormat="1" x14ac:dyDescent="0.15"/>
    <row r="101" spans="1:4" s="1" customFormat="1" ht="12.75" customHeight="1" x14ac:dyDescent="0.15"/>
    <row r="102" spans="1:4" x14ac:dyDescent="0.15">
      <c r="A102" s="2" t="s">
        <v>0</v>
      </c>
      <c r="B102" s="2"/>
      <c r="C102" s="2"/>
      <c r="D102" s="2"/>
    </row>
    <row r="103" spans="1:4" ht="6.75" customHeight="1" x14ac:dyDescent="0.15">
      <c r="A103" s="2"/>
      <c r="B103" s="2"/>
      <c r="C103" s="2"/>
      <c r="D103" s="2"/>
    </row>
    <row r="104" spans="1:4" ht="18.75" x14ac:dyDescent="0.15">
      <c r="A104" s="41" t="s">
        <v>1</v>
      </c>
      <c r="B104" s="41"/>
      <c r="C104" s="41"/>
      <c r="D104" s="41"/>
    </row>
    <row r="105" spans="1:4" x14ac:dyDescent="0.15">
      <c r="A105" s="45" t="s">
        <v>85</v>
      </c>
      <c r="B105" s="45"/>
      <c r="C105" s="45"/>
      <c r="D105" s="45"/>
    </row>
    <row r="106" spans="1:4" s="1" customFormat="1" x14ac:dyDescent="0.15">
      <c r="A106" s="40"/>
      <c r="B106" s="40"/>
      <c r="C106" s="40"/>
      <c r="D106" s="40" t="s">
        <v>84</v>
      </c>
    </row>
    <row r="107" spans="1:4" ht="19.5" customHeight="1" x14ac:dyDescent="0.15">
      <c r="A107" s="4" t="s">
        <v>2</v>
      </c>
      <c r="B107" s="5" t="s">
        <v>73</v>
      </c>
      <c r="C107" s="5" t="s">
        <v>74</v>
      </c>
      <c r="D107" s="5" t="s">
        <v>75</v>
      </c>
    </row>
    <row r="108" spans="1:4" ht="19.5" customHeight="1" x14ac:dyDescent="0.15">
      <c r="A108" s="6" t="s">
        <v>3</v>
      </c>
      <c r="B108" s="7">
        <v>140000000</v>
      </c>
      <c r="C108" s="7">
        <v>140000000</v>
      </c>
      <c r="D108" s="21">
        <f>B108-C108</f>
        <v>0</v>
      </c>
    </row>
    <row r="109" spans="1:4" ht="19.5" customHeight="1" x14ac:dyDescent="0.15">
      <c r="A109" s="6" t="s">
        <v>4</v>
      </c>
      <c r="B109" s="7">
        <v>73612769</v>
      </c>
      <c r="C109" s="7">
        <v>73829790</v>
      </c>
      <c r="D109" s="21">
        <f t="shared" ref="D109:D110" si="7">B109-C109</f>
        <v>-217021</v>
      </c>
    </row>
    <row r="110" spans="1:4" ht="19.5" customHeight="1" x14ac:dyDescent="0.15">
      <c r="A110" s="6" t="s">
        <v>76</v>
      </c>
      <c r="B110" s="7">
        <v>2644100</v>
      </c>
      <c r="C110" s="7">
        <v>3152042</v>
      </c>
      <c r="D110" s="21">
        <f t="shared" si="7"/>
        <v>-507942</v>
      </c>
    </row>
    <row r="111" spans="1:4" ht="19.5" customHeight="1" x14ac:dyDescent="0.15">
      <c r="A111" s="30" t="s">
        <v>79</v>
      </c>
      <c r="B111" s="31">
        <f>SUM(B108:B110)</f>
        <v>216256869</v>
      </c>
      <c r="C111" s="31">
        <f>SUM(C108:C110)</f>
        <v>216981832</v>
      </c>
      <c r="D111" s="38">
        <f>SUM(D108:D110)</f>
        <v>-724963</v>
      </c>
    </row>
    <row r="112" spans="1:4" ht="19.5" customHeight="1" x14ac:dyDescent="0.15">
      <c r="A112" s="10" t="s">
        <v>47</v>
      </c>
      <c r="B112" s="8">
        <v>22500000</v>
      </c>
      <c r="C112" s="8">
        <v>36000000</v>
      </c>
      <c r="D112" s="29">
        <f>B112-C112</f>
        <v>-13500000</v>
      </c>
    </row>
    <row r="113" spans="1:4" ht="19.5" customHeight="1" x14ac:dyDescent="0.15">
      <c r="A113" s="30" t="s">
        <v>48</v>
      </c>
      <c r="B113" s="31">
        <f>SUM(B112)</f>
        <v>22500000</v>
      </c>
      <c r="C113" s="31">
        <f>SUM(C112)</f>
        <v>36000000</v>
      </c>
      <c r="D113" s="32">
        <f t="shared" ref="D113" si="8">SUM(D112)</f>
        <v>-13500000</v>
      </c>
    </row>
    <row r="114" spans="1:4" ht="19.5" customHeight="1" x14ac:dyDescent="0.15">
      <c r="A114" s="30" t="s">
        <v>5</v>
      </c>
      <c r="B114" s="31">
        <f>B111+B113</f>
        <v>238756869</v>
      </c>
      <c r="C114" s="31">
        <f>C111+C113</f>
        <v>252981832</v>
      </c>
      <c r="D114" s="32">
        <f>D111+D113</f>
        <v>-14224963</v>
      </c>
    </row>
    <row r="115" spans="1:4" ht="19.5" customHeight="1" x14ac:dyDescent="0.15">
      <c r="A115" s="6" t="s">
        <v>77</v>
      </c>
      <c r="B115" s="7">
        <v>27015640</v>
      </c>
      <c r="C115" s="7">
        <v>10657900</v>
      </c>
      <c r="D115" s="22">
        <f>B115-C115</f>
        <v>16357740</v>
      </c>
    </row>
    <row r="116" spans="1:4" ht="19.5" customHeight="1" x14ac:dyDescent="0.15">
      <c r="A116" s="6" t="s">
        <v>78</v>
      </c>
      <c r="B116" s="7">
        <v>2572028</v>
      </c>
      <c r="C116" s="7">
        <v>3309695</v>
      </c>
      <c r="D116" s="21">
        <f>B116-C116</f>
        <v>-737667</v>
      </c>
    </row>
    <row r="117" spans="1:4" ht="19.5" customHeight="1" x14ac:dyDescent="0.15">
      <c r="A117" s="30" t="s">
        <v>6</v>
      </c>
      <c r="B117" s="31">
        <f>SUM(B115:B116)</f>
        <v>29587668</v>
      </c>
      <c r="C117" s="31">
        <f>SUM(C115:C116)</f>
        <v>13967595</v>
      </c>
      <c r="D117" s="32">
        <f t="shared" ref="D117" si="9">SUM(D115:D116)</f>
        <v>15620073</v>
      </c>
    </row>
    <row r="118" spans="1:4" ht="19.5" customHeight="1" x14ac:dyDescent="0.15">
      <c r="A118" s="30" t="s">
        <v>7</v>
      </c>
      <c r="B118" s="31">
        <f>B114+B117</f>
        <v>268344537</v>
      </c>
      <c r="C118" s="31">
        <f>C114+C117</f>
        <v>266949427</v>
      </c>
      <c r="D118" s="31">
        <f t="shared" ref="D118" si="10">D114+D117</f>
        <v>1395110</v>
      </c>
    </row>
    <row r="119" spans="1:4" ht="19.5" customHeight="1" x14ac:dyDescent="0.15">
      <c r="A119" s="6" t="s">
        <v>25</v>
      </c>
      <c r="B119" s="7">
        <v>421592</v>
      </c>
      <c r="C119" s="7">
        <v>326388</v>
      </c>
      <c r="D119" s="23">
        <f>B119-C119</f>
        <v>95204</v>
      </c>
    </row>
    <row r="120" spans="1:4" ht="19.5" customHeight="1" x14ac:dyDescent="0.15">
      <c r="A120" s="6" t="s">
        <v>80</v>
      </c>
      <c r="B120" s="7">
        <v>1300000</v>
      </c>
      <c r="C120" s="7">
        <v>1371000</v>
      </c>
      <c r="D120" s="23">
        <f t="shared" ref="D120" si="11">B120-C120</f>
        <v>-71000</v>
      </c>
    </row>
    <row r="121" spans="1:4" ht="19.5" customHeight="1" x14ac:dyDescent="0.15">
      <c r="A121" s="6" t="s">
        <v>26</v>
      </c>
      <c r="B121" s="7">
        <v>57513</v>
      </c>
      <c r="C121" s="7">
        <v>125924</v>
      </c>
      <c r="D121" s="23">
        <f>B121-C121</f>
        <v>-68411</v>
      </c>
    </row>
    <row r="122" spans="1:4" ht="19.5" customHeight="1" x14ac:dyDescent="0.15">
      <c r="A122" s="30" t="s">
        <v>27</v>
      </c>
      <c r="B122" s="31">
        <f>SUM(B119:B121)</f>
        <v>1779105</v>
      </c>
      <c r="C122" s="31">
        <f>SUM(C119:C121)</f>
        <v>1823312</v>
      </c>
      <c r="D122" s="32">
        <f t="shared" ref="D122" si="12">SUM(D119:D121)</f>
        <v>-44207</v>
      </c>
    </row>
    <row r="123" spans="1:4" ht="19.5" customHeight="1" x14ac:dyDescent="0.15">
      <c r="A123" s="30" t="s">
        <v>8</v>
      </c>
      <c r="B123" s="31">
        <f>B122</f>
        <v>1779105</v>
      </c>
      <c r="C123" s="31">
        <f>C122</f>
        <v>1823312</v>
      </c>
      <c r="D123" s="32">
        <f>B123-C123</f>
        <v>-44207</v>
      </c>
    </row>
    <row r="124" spans="1:4" ht="19.5" customHeight="1" x14ac:dyDescent="0.15">
      <c r="A124" s="9" t="s">
        <v>9</v>
      </c>
      <c r="B124" s="7">
        <v>223013116</v>
      </c>
      <c r="C124" s="7">
        <v>222828716</v>
      </c>
      <c r="D124" s="23">
        <f>B124-C124</f>
        <v>184400</v>
      </c>
    </row>
    <row r="125" spans="1:4" ht="19.5" customHeight="1" x14ac:dyDescent="0.15">
      <c r="A125" s="9" t="s">
        <v>10</v>
      </c>
      <c r="B125" s="7">
        <v>2097841</v>
      </c>
      <c r="C125" s="7">
        <v>2097841</v>
      </c>
      <c r="D125" s="23">
        <f>B125-C125</f>
        <v>0</v>
      </c>
    </row>
    <row r="126" spans="1:4" ht="19.5" customHeight="1" x14ac:dyDescent="0.15">
      <c r="A126" s="30" t="s">
        <v>11</v>
      </c>
      <c r="B126" s="31">
        <f>SUM(B124:B125)</f>
        <v>225110957</v>
      </c>
      <c r="C126" s="31">
        <f>SUM(C124:C125)</f>
        <v>224926557</v>
      </c>
      <c r="D126" s="31">
        <f>SUM(D124:D125)</f>
        <v>184400</v>
      </c>
    </row>
    <row r="127" spans="1:4" ht="19.5" customHeight="1" x14ac:dyDescent="0.15">
      <c r="A127" s="10" t="s">
        <v>12</v>
      </c>
      <c r="B127" s="8">
        <v>41454475</v>
      </c>
      <c r="C127" s="8">
        <v>40199558</v>
      </c>
      <c r="D127" s="23">
        <f>B127-C127</f>
        <v>1254917</v>
      </c>
    </row>
    <row r="128" spans="1:4" ht="19.5" customHeight="1" x14ac:dyDescent="0.15">
      <c r="A128" s="30" t="s">
        <v>28</v>
      </c>
      <c r="B128" s="31">
        <f>B126+B127</f>
        <v>266565432</v>
      </c>
      <c r="C128" s="31">
        <f>C126+C127</f>
        <v>265126115</v>
      </c>
      <c r="D128" s="32">
        <f>B128-C128</f>
        <v>1439317</v>
      </c>
    </row>
    <row r="129" spans="1:4" ht="19.5" customHeight="1" x14ac:dyDescent="0.15">
      <c r="A129" s="30" t="s">
        <v>29</v>
      </c>
      <c r="B129" s="31">
        <f>B123+B128</f>
        <v>268344537</v>
      </c>
      <c r="C129" s="31">
        <f>C123+C128</f>
        <v>266949427</v>
      </c>
      <c r="D129" s="32">
        <f>B129-C129</f>
        <v>1395110</v>
      </c>
    </row>
  </sheetData>
  <mergeCells count="8">
    <mergeCell ref="A3:D3"/>
    <mergeCell ref="A104:D104"/>
    <mergeCell ref="A54:D54"/>
    <mergeCell ref="A105:D105"/>
    <mergeCell ref="A55:D55"/>
    <mergeCell ref="A19:D19"/>
    <mergeCell ref="A4:D4"/>
    <mergeCell ref="A5:C5"/>
  </mergeCells>
  <phoneticPr fontId="2"/>
  <pageMargins left="0.70866141732283472" right="0.23622047244094491" top="0.55118110236220474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貸借・収支比較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jts 001</dc:creator>
  <cp:lastModifiedBy>日本神学校</cp:lastModifiedBy>
  <cp:lastPrinted>2021-07-13T07:11:10Z</cp:lastPrinted>
  <dcterms:created xsi:type="dcterms:W3CDTF">2018-04-24T07:25:11Z</dcterms:created>
  <dcterms:modified xsi:type="dcterms:W3CDTF">2021-07-13T07:11:56Z</dcterms:modified>
</cp:coreProperties>
</file>